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energiforsk-my.sharepoint.com/personal/daniel_hirsch_energiforsk_se/Documents/Skrivbordet/"/>
    </mc:Choice>
  </mc:AlternateContent>
  <xr:revisionPtr revIDLastSave="0" documentId="8_{F40D32B1-4F6A-4771-99DB-2A45A24F3350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Aug" sheetId="5" r:id="rId1"/>
  </sheets>
  <definedNames>
    <definedName name="_xlnm._FilterDatabase" localSheetId="0" hidden="1">Aug!$A$8:$G$8</definedName>
    <definedName name="_xlnm.Print_Area" localSheetId="0">Aug!$A$3:$I$19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5" l="1"/>
  <c r="C12" i="5"/>
  <c r="C19" i="5"/>
  <c r="D22" i="5" l="1"/>
  <c r="B22" i="5"/>
  <c r="C22" i="5" l="1"/>
  <c r="C5" i="5" s="1"/>
  <c r="C10" i="5" l="1"/>
  <c r="C17" i="5"/>
  <c r="C9" i="5"/>
  <c r="C18" i="5"/>
  <c r="C20" i="5"/>
  <c r="C11" i="5"/>
  <c r="C13" i="5"/>
  <c r="C15" i="5"/>
  <c r="C14" i="5"/>
  <c r="C16" i="5"/>
  <c r="C4" i="5" l="1"/>
  <c r="E12" i="5" s="1"/>
  <c r="G3" i="5"/>
  <c r="E16" i="5" l="1"/>
  <c r="E19" i="5"/>
  <c r="E10" i="5"/>
  <c r="E14" i="5"/>
  <c r="E11" i="5"/>
  <c r="E15" i="5"/>
  <c r="E18" i="5"/>
  <c r="E17" i="5"/>
  <c r="E20" i="5"/>
  <c r="E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Ulrika Sagebrand</author>
  </authors>
  <commentList>
    <comment ref="C3" authorId="0" shapeId="0" xr:uid="{98A12744-1374-46AA-AC36-332D4553909F}">
      <text>
        <r>
          <rPr>
            <b/>
            <sz val="8"/>
            <color indexed="81"/>
            <rFont val="Tahoma"/>
            <family val="2"/>
          </rPr>
          <t>Ulrika Sagebrand:</t>
        </r>
        <r>
          <rPr>
            <sz val="8"/>
            <color indexed="81"/>
            <rFont val="Tahoma"/>
            <family val="2"/>
          </rPr>
          <t xml:space="preserve">
Hämtas från produktionsdata</t>
        </r>
      </text>
    </comment>
    <comment ref="G4" authorId="0" shapeId="0" xr:uid="{0951AE94-76C0-4E16-ACD7-E60DFD511781}">
      <text>
        <r>
          <rPr>
            <b/>
            <sz val="8"/>
            <color indexed="81"/>
            <rFont val="Tahoma"/>
            <family val="2"/>
          </rPr>
          <t>Ulrika Sagebrand:</t>
        </r>
        <r>
          <rPr>
            <sz val="8"/>
            <color indexed="81"/>
            <rFont val="Tahoma"/>
            <family val="2"/>
          </rPr>
          <t xml:space="preserve">
Driftdata från inkommande returtemperatur produktion</t>
        </r>
      </text>
    </comment>
  </commentList>
</comments>
</file>

<file path=xl/sharedStrings.xml><?xml version="1.0" encoding="utf-8"?>
<sst xmlns="http://schemas.openxmlformats.org/spreadsheetml/2006/main" count="36" uniqueCount="36">
  <si>
    <t>Ber. Retur:</t>
  </si>
  <si>
    <t>Mål:</t>
  </si>
  <si>
    <t>Verklig retur:</t>
  </si>
  <si>
    <t>Medelkylning:</t>
  </si>
  <si>
    <t>Energi [MWh]</t>
  </si>
  <si>
    <t>Adress</t>
  </si>
  <si>
    <t>Kund</t>
  </si>
  <si>
    <t>Kommentar</t>
  </si>
  <si>
    <t>Åtgärd</t>
  </si>
  <si>
    <t>Lappen 8</t>
  </si>
  <si>
    <t>Folkets Park 1</t>
  </si>
  <si>
    <t>Almen 3</t>
  </si>
  <si>
    <t>Biet 2</t>
  </si>
  <si>
    <t>Egypten 1</t>
  </si>
  <si>
    <t>Östern 4</t>
  </si>
  <si>
    <t>Blåsippan 2</t>
  </si>
  <si>
    <t>Blacksta 3</t>
  </si>
  <si>
    <t>Åkerbäret 1:18</t>
  </si>
  <si>
    <t>Kraftvärmen 4</t>
  </si>
  <si>
    <t>Ankeborg 1:4</t>
  </si>
  <si>
    <t>Dunderklumpen 2</t>
  </si>
  <si>
    <t>Totalt</t>
  </si>
  <si>
    <t>Överkonsumtionslista Fjärrvärmeflöde</t>
  </si>
  <si>
    <t>FVC
ID</t>
  </si>
  <si>
    <r>
      <t>Aktuell T</t>
    </r>
    <r>
      <rPr>
        <vertAlign val="subscript"/>
        <sz val="11"/>
        <rFont val="Calibri"/>
        <family val="2"/>
        <scheme val="minor"/>
      </rPr>
      <t>fram</t>
    </r>
  </si>
  <si>
    <t>Volym
[m³]</t>
  </si>
  <si>
    <r>
      <t>Överkonsumtion
[m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]</t>
    </r>
  </si>
  <si>
    <t>Månadsförbrukning för energi och ackumulerat fjärrvärmeflöde läses in från debiteringssystemet. Kan t.ex. göras genom att länka till excelfil med värden exporterade från debiteringssystemet.</t>
  </si>
  <si>
    <r>
      <t>Över 2000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</si>
  <si>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1000-2000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</si>
  <si>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0-1000 m</t>
    </r>
    <r>
      <rPr>
        <vertAlign val="superscript"/>
        <sz val="11"/>
        <color theme="1"/>
        <rFont val="Calibri"/>
        <family val="2"/>
        <scheme val="minor"/>
      </rPr>
      <t>3</t>
    </r>
  </si>
  <si>
    <t>Negativ volym</t>
  </si>
  <si>
    <t>(bättre än målet)</t>
  </si>
  <si>
    <r>
      <rPr>
        <b/>
        <sz val="11"/>
        <rFont val="Calibri"/>
        <family val="2"/>
      </rPr>
      <t>Δ</t>
    </r>
    <r>
      <rPr>
        <b/>
        <sz val="11"/>
        <rFont val="Calibri"/>
        <family val="2"/>
        <scheme val="minor"/>
      </rPr>
      <t>T [°C]</t>
    </r>
  </si>
  <si>
    <t>Oktober, 2024</t>
  </si>
  <si>
    <t>Fastighetsbeteckning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</si>
</sst>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°C&quot;"/>
    <numFmt numFmtId="165" formatCode="#,##0.0&quot; °C&quot;"/>
    <numFmt numFmtId="166" formatCode="0.0"/>
    <numFmt numFmtId="167" formatCode="#,##0&quot; m³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2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5" fillId="0" borderId="0">
      <alignment vertical="top"/>
    </xf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2" xfId="0" applyBorder="1"/>
    <xf numFmtId="1" fontId="2" fillId="8" borderId="2" xfId="0" applyNumberFormat="1" applyFont="1" applyFill="1" applyBorder="1"/>
    <xf numFmtId="166" fontId="2" fillId="0" borderId="2" xfId="0" applyNumberFormat="1" applyFont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1" fontId="10" fillId="8" borderId="2" xfId="0" applyNumberFormat="1" applyFont="1" applyFill="1" applyBorder="1" applyAlignment="1">
      <alignment vertical="top"/>
    </xf>
    <xf numFmtId="0" fontId="7" fillId="0" borderId="2" xfId="0" applyFont="1" applyBorder="1" applyAlignment="1">
      <alignment horizontal="right"/>
    </xf>
    <xf numFmtId="1" fontId="7" fillId="0" borderId="2" xfId="0" applyNumberFormat="1" applyFont="1" applyBorder="1"/>
    <xf numFmtId="166" fontId="9" fillId="0" borderId="2" xfId="0" applyNumberFormat="1" applyFont="1" applyBorder="1" applyAlignment="1">
      <alignment horizontal="center"/>
    </xf>
    <xf numFmtId="0" fontId="0" fillId="0" borderId="4" xfId="0" applyBorder="1"/>
    <xf numFmtId="1" fontId="2" fillId="8" borderId="4" xfId="0" applyNumberFormat="1" applyFont="1" applyFill="1" applyBorder="1"/>
    <xf numFmtId="166" fontId="2" fillId="0" borderId="4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6" borderId="2" xfId="5" applyFont="1" applyBorder="1" applyAlignment="1">
      <alignment horizontal="left"/>
    </xf>
    <xf numFmtId="164" fontId="1" fillId="6" borderId="2" xfId="5" applyNumberFormat="1" applyBorder="1" applyAlignment="1">
      <alignment horizontal="right"/>
    </xf>
    <xf numFmtId="0" fontId="2" fillId="5" borderId="2" xfId="4" applyFont="1" applyBorder="1" applyAlignment="1">
      <alignment horizontal="left"/>
    </xf>
    <xf numFmtId="164" fontId="1" fillId="5" borderId="2" xfId="4" applyNumberFormat="1" applyBorder="1" applyAlignment="1">
      <alignment horizontal="right"/>
    </xf>
    <xf numFmtId="0" fontId="2" fillId="4" borderId="2" xfId="3" applyFont="1" applyBorder="1" applyAlignment="1">
      <alignment horizontal="left"/>
    </xf>
    <xf numFmtId="164" fontId="2" fillId="4" borderId="2" xfId="3" applyNumberFormat="1" applyFont="1" applyBorder="1" applyAlignment="1">
      <alignment horizontal="right"/>
    </xf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1" fillId="3" borderId="2" xfId="2" applyBorder="1" applyAlignment="1">
      <alignment horizontal="left"/>
    </xf>
    <xf numFmtId="164" fontId="1" fillId="3" borderId="2" xfId="2" applyNumberFormat="1" applyBorder="1" applyAlignment="1">
      <alignment horizontal="left"/>
    </xf>
    <xf numFmtId="0" fontId="1" fillId="7" borderId="2" xfId="6" applyBorder="1" applyAlignment="1">
      <alignment horizontal="left"/>
    </xf>
    <xf numFmtId="164" fontId="1" fillId="7" borderId="2" xfId="6" applyNumberFormat="1" applyBorder="1" applyAlignment="1">
      <alignment horizontal="left"/>
    </xf>
    <xf numFmtId="0" fontId="0" fillId="8" borderId="2" xfId="0" applyFill="1" applyBorder="1" applyAlignment="1">
      <alignment wrapText="1"/>
    </xf>
    <xf numFmtId="0" fontId="9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6" fontId="2" fillId="0" borderId="4" xfId="0" applyNumberFormat="1" applyFont="1" applyBorder="1"/>
    <xf numFmtId="0" fontId="0" fillId="0" borderId="4" xfId="0" applyBorder="1"/>
    <xf numFmtId="166" fontId="2" fillId="0" borderId="2" xfId="0" applyNumberFormat="1" applyFont="1" applyBorder="1"/>
    <xf numFmtId="0" fontId="0" fillId="0" borderId="2" xfId="0" applyBorder="1"/>
    <xf numFmtId="166" fontId="2" fillId="0" borderId="0" xfId="0" applyNumberFormat="1" applyFont="1"/>
    <xf numFmtId="0" fontId="0" fillId="0" borderId="0" xfId="0"/>
    <xf numFmtId="49" fontId="9" fillId="0" borderId="0" xfId="0" applyNumberFormat="1" applyFont="1" applyAlignment="1">
      <alignment horizontal="right"/>
    </xf>
  </cellXfs>
  <cellStyles count="7">
    <cellStyle name="20 % - Dekorfärg2" xfId="4" builtinId="34"/>
    <cellStyle name="40 % - Dekorfärg6" xfId="6" builtinId="51"/>
    <cellStyle name="60 % - Dekorfärg1" xfId="2" builtinId="32"/>
    <cellStyle name="60 % - Dekorfärg2" xfId="5" builtinId="36"/>
    <cellStyle name="Dekorfärg2" xfId="3" builtinId="33"/>
    <cellStyle name="Normal" xfId="0" builtinId="0"/>
    <cellStyle name="Normal 2" xfId="1" xr:uid="{8697214A-AB65-4343-80F5-9AEE47EE47E4}"/>
  </cellStyles>
  <dxfs count="6">
    <dxf>
      <fill>
        <patternFill>
          <bgColor indexed="50"/>
        </patternFill>
      </fill>
    </dxf>
    <dxf>
      <fill>
        <patternFill>
          <bgColor indexed="22"/>
        </patternFill>
      </fill>
    </dxf>
    <dxf>
      <fill>
        <patternFill>
          <bgColor indexed="29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colors>
    <mruColors>
      <color rgb="FFC0C0C0"/>
      <color rgb="FFFF7C80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C463-E1E6-4892-9A66-8C2051248536}">
  <sheetPr>
    <pageSetUpPr fitToPage="1"/>
  </sheetPr>
  <dimension ref="A1:K25"/>
  <sheetViews>
    <sheetView showGridLines="0" tabSelected="1" zoomScaleNormal="100" workbookViewId="0">
      <selection activeCell="K12" sqref="K12"/>
    </sheetView>
  </sheetViews>
  <sheetFormatPr defaultRowHeight="14.5" x14ac:dyDescent="0.35"/>
  <cols>
    <col min="1" max="1" width="8.7265625" customWidth="1"/>
    <col min="2" max="2" width="17.54296875" bestFit="1" customWidth="1"/>
    <col min="4" max="4" width="12.26953125" bestFit="1" customWidth="1"/>
    <col min="5" max="5" width="15.54296875" bestFit="1" customWidth="1"/>
    <col min="6" max="6" width="15" customWidth="1"/>
    <col min="7" max="7" width="5.26953125" bestFit="1" customWidth="1"/>
    <col min="8" max="11" width="22.7265625" customWidth="1"/>
  </cols>
  <sheetData>
    <row r="1" spans="1:11" ht="15.5" x14ac:dyDescent="0.35">
      <c r="A1" s="7" t="s">
        <v>22</v>
      </c>
      <c r="F1" s="46" t="s">
        <v>34</v>
      </c>
      <c r="G1" s="45"/>
    </row>
    <row r="3" spans="1:11" ht="17.5" x14ac:dyDescent="0.45">
      <c r="B3" s="23" t="s">
        <v>24</v>
      </c>
      <c r="C3" s="24">
        <v>83.309522482065049</v>
      </c>
      <c r="E3" s="29" t="s">
        <v>28</v>
      </c>
      <c r="F3" s="33" t="s">
        <v>0</v>
      </c>
      <c r="G3" s="34">
        <f>C3-C5</f>
        <v>53.448067742638671</v>
      </c>
      <c r="H3" s="5"/>
    </row>
    <row r="4" spans="1:11" ht="16.5" x14ac:dyDescent="0.35">
      <c r="B4" s="25" t="s">
        <v>1</v>
      </c>
      <c r="C4" s="26">
        <f>C5+5</f>
        <v>34.861454739426378</v>
      </c>
      <c r="E4" s="30" t="s">
        <v>29</v>
      </c>
      <c r="F4" s="35" t="s">
        <v>2</v>
      </c>
      <c r="G4" s="36">
        <v>50.17281326880822</v>
      </c>
    </row>
    <row r="5" spans="1:11" ht="16.5" x14ac:dyDescent="0.35">
      <c r="B5" s="27" t="s">
        <v>3</v>
      </c>
      <c r="C5" s="28">
        <f>C22</f>
        <v>29.861454739426375</v>
      </c>
      <c r="D5" s="6"/>
      <c r="E5" s="31" t="s">
        <v>30</v>
      </c>
      <c r="G5" s="6"/>
    </row>
    <row r="6" spans="1:11" x14ac:dyDescent="0.35">
      <c r="D6" s="6"/>
      <c r="E6" s="32" t="s">
        <v>31</v>
      </c>
      <c r="F6" s="1" t="s">
        <v>32</v>
      </c>
    </row>
    <row r="7" spans="1:11" x14ac:dyDescent="0.35">
      <c r="D7" s="6"/>
      <c r="E7" s="2"/>
      <c r="F7" s="3"/>
      <c r="G7" s="6"/>
      <c r="H7" s="6"/>
    </row>
    <row r="8" spans="1:11" s="9" customFormat="1" ht="35.25" customHeight="1" thickBot="1" x14ac:dyDescent="0.4">
      <c r="A8" s="22" t="s">
        <v>23</v>
      </c>
      <c r="B8" s="22" t="s">
        <v>4</v>
      </c>
      <c r="C8" s="22" t="s">
        <v>33</v>
      </c>
      <c r="D8" s="22" t="s">
        <v>25</v>
      </c>
      <c r="E8" s="22" t="s">
        <v>26</v>
      </c>
      <c r="F8" s="38" t="s">
        <v>35</v>
      </c>
      <c r="G8" s="39"/>
      <c r="H8" s="8" t="s">
        <v>5</v>
      </c>
      <c r="I8" s="8" t="s">
        <v>6</v>
      </c>
      <c r="J8" s="8" t="s">
        <v>7</v>
      </c>
      <c r="K8" s="8" t="s">
        <v>8</v>
      </c>
    </row>
    <row r="9" spans="1:11" ht="15" thickTop="1" x14ac:dyDescent="0.35">
      <c r="A9" s="18">
        <v>123459</v>
      </c>
      <c r="B9" s="19">
        <v>1667.2</v>
      </c>
      <c r="C9" s="20">
        <f t="shared" ref="C9:C20" si="0">IF(D9=0,0,3600*B9/(D9*4.1))</f>
        <v>15.207008735684049</v>
      </c>
      <c r="D9" s="19">
        <v>96263.7</v>
      </c>
      <c r="E9" s="21">
        <f t="shared" ref="E9:E20" si="1">D9-((B9*3600)/($C$4*4.1))</f>
        <v>54272.253063228949</v>
      </c>
      <c r="F9" s="40" t="s">
        <v>19</v>
      </c>
      <c r="G9" s="41"/>
      <c r="H9" s="4"/>
      <c r="I9" s="4"/>
      <c r="J9" s="4"/>
    </row>
    <row r="10" spans="1:11" s="4" customFormat="1" ht="15" customHeight="1" x14ac:dyDescent="0.35">
      <c r="A10" s="10">
        <v>123462</v>
      </c>
      <c r="B10" s="11">
        <v>28.98</v>
      </c>
      <c r="C10" s="12">
        <f t="shared" si="0"/>
        <v>9.0987233460640589</v>
      </c>
      <c r="D10" s="11">
        <v>2796.64</v>
      </c>
      <c r="E10" s="13">
        <f t="shared" si="1"/>
        <v>2066.726293049649</v>
      </c>
      <c r="F10" s="42" t="s">
        <v>17</v>
      </c>
      <c r="G10" s="43"/>
      <c r="K10"/>
    </row>
    <row r="11" spans="1:11" x14ac:dyDescent="0.35">
      <c r="A11" s="10">
        <v>123461</v>
      </c>
      <c r="B11" s="11">
        <v>6.109</v>
      </c>
      <c r="C11" s="12">
        <f t="shared" si="0"/>
        <v>2.4433239043988038</v>
      </c>
      <c r="D11" s="11">
        <v>2195.37</v>
      </c>
      <c r="E11" s="13">
        <f t="shared" si="1"/>
        <v>2041.5037875859318</v>
      </c>
      <c r="F11" s="42" t="s">
        <v>16</v>
      </c>
      <c r="G11" s="43"/>
      <c r="H11" s="4"/>
      <c r="I11" s="4"/>
      <c r="J11" s="4"/>
    </row>
    <row r="12" spans="1:11" x14ac:dyDescent="0.35">
      <c r="A12" s="10">
        <v>123458</v>
      </c>
      <c r="B12" s="14">
        <v>4876.2</v>
      </c>
      <c r="C12" s="12">
        <f t="shared" si="0"/>
        <v>34.383511681082744</v>
      </c>
      <c r="D12" s="14">
        <v>124523.1</v>
      </c>
      <c r="E12" s="13">
        <f t="shared" si="1"/>
        <v>1707.1849609626952</v>
      </c>
      <c r="F12" s="42" t="s">
        <v>20</v>
      </c>
      <c r="G12" s="43"/>
      <c r="H12" s="4"/>
      <c r="I12" s="4"/>
      <c r="J12" s="4"/>
      <c r="K12" s="4"/>
    </row>
    <row r="13" spans="1:11" x14ac:dyDescent="0.35">
      <c r="A13" s="10">
        <v>123464</v>
      </c>
      <c r="B13" s="11">
        <v>20.86</v>
      </c>
      <c r="C13" s="12">
        <f t="shared" si="0"/>
        <v>9.3277675103384148</v>
      </c>
      <c r="D13" s="11">
        <v>1963.61</v>
      </c>
      <c r="E13" s="13">
        <f t="shared" si="1"/>
        <v>1438.2131771226941</v>
      </c>
      <c r="F13" s="42" t="s">
        <v>18</v>
      </c>
      <c r="G13" s="43"/>
      <c r="H13" s="4"/>
      <c r="I13" s="4"/>
      <c r="J13" s="4"/>
    </row>
    <row r="14" spans="1:11" x14ac:dyDescent="0.35">
      <c r="A14" s="10">
        <v>123465</v>
      </c>
      <c r="B14" s="11">
        <v>0.376</v>
      </c>
      <c r="C14" s="12">
        <f t="shared" si="0"/>
        <v>0.27499133033760187</v>
      </c>
      <c r="D14" s="11">
        <v>1200.57</v>
      </c>
      <c r="E14" s="13">
        <f t="shared" si="1"/>
        <v>1191.099760047849</v>
      </c>
      <c r="F14" s="42" t="s">
        <v>10</v>
      </c>
      <c r="G14" s="43"/>
      <c r="H14" s="4"/>
      <c r="I14" s="4"/>
      <c r="J14" s="4"/>
    </row>
    <row r="15" spans="1:11" x14ac:dyDescent="0.35">
      <c r="A15" s="10">
        <v>123463</v>
      </c>
      <c r="B15" s="11">
        <v>76.2</v>
      </c>
      <c r="C15" s="12">
        <f t="shared" si="0"/>
        <v>27.891994777876743</v>
      </c>
      <c r="D15" s="11">
        <v>2398.8000000000002</v>
      </c>
      <c r="E15" s="13">
        <f t="shared" si="1"/>
        <v>479.56520118644812</v>
      </c>
      <c r="F15" s="42" t="s">
        <v>15</v>
      </c>
      <c r="G15" s="43"/>
      <c r="H15" s="4"/>
      <c r="I15" s="4"/>
      <c r="J15" s="4"/>
    </row>
    <row r="16" spans="1:11" x14ac:dyDescent="0.35">
      <c r="A16" s="10">
        <v>123456</v>
      </c>
      <c r="B16" s="11">
        <v>42.3</v>
      </c>
      <c r="C16" s="12">
        <f t="shared" si="0"/>
        <v>33.055770215943532</v>
      </c>
      <c r="D16" s="11">
        <v>1123.5999999999999</v>
      </c>
      <c r="E16" s="13">
        <f t="shared" si="1"/>
        <v>58.198005383027976</v>
      </c>
      <c r="F16" s="42" t="s">
        <v>9</v>
      </c>
      <c r="G16" s="43"/>
      <c r="H16" s="4"/>
      <c r="I16" s="4"/>
      <c r="J16" s="4"/>
    </row>
    <row r="17" spans="1:11" x14ac:dyDescent="0.35">
      <c r="A17" s="10">
        <v>123457</v>
      </c>
      <c r="B17" s="11">
        <v>113</v>
      </c>
      <c r="C17" s="12">
        <f t="shared" si="0"/>
        <v>59.05220342526006</v>
      </c>
      <c r="D17" s="11">
        <v>1680.2</v>
      </c>
      <c r="E17" s="13">
        <f t="shared" si="1"/>
        <v>-1165.9093473219343</v>
      </c>
      <c r="F17" s="42" t="s">
        <v>13</v>
      </c>
      <c r="G17" s="43"/>
      <c r="H17" s="4"/>
      <c r="I17" s="4"/>
      <c r="J17" s="4"/>
    </row>
    <row r="18" spans="1:11" x14ac:dyDescent="0.35">
      <c r="A18" s="10">
        <v>123460</v>
      </c>
      <c r="B18" s="11">
        <v>653.20000000000005</v>
      </c>
      <c r="C18" s="12">
        <f t="shared" si="0"/>
        <v>42.075639959404469</v>
      </c>
      <c r="D18" s="11">
        <v>13631.2</v>
      </c>
      <c r="E18" s="13">
        <f t="shared" si="1"/>
        <v>-2820.8232360237816</v>
      </c>
      <c r="F18" s="42" t="s">
        <v>14</v>
      </c>
      <c r="G18" s="43"/>
      <c r="H18" s="4"/>
      <c r="I18" s="4"/>
      <c r="J18" s="4"/>
    </row>
    <row r="19" spans="1:11" x14ac:dyDescent="0.35">
      <c r="A19" s="10">
        <v>123458</v>
      </c>
      <c r="B19" s="14">
        <v>574.20000000000005</v>
      </c>
      <c r="C19" s="12">
        <f t="shared" si="0"/>
        <v>59.606498836198064</v>
      </c>
      <c r="D19" s="14">
        <v>8458.4</v>
      </c>
      <c r="E19" s="13">
        <f t="shared" si="1"/>
        <v>-6003.8653737367677</v>
      </c>
      <c r="F19" s="42" t="s">
        <v>11</v>
      </c>
      <c r="G19" s="43"/>
      <c r="H19" s="4"/>
      <c r="I19" s="4"/>
      <c r="J19" s="4"/>
      <c r="K19" s="4"/>
    </row>
    <row r="20" spans="1:11" x14ac:dyDescent="0.35">
      <c r="A20" s="10">
        <v>123466</v>
      </c>
      <c r="B20" s="11">
        <v>1250.2</v>
      </c>
      <c r="C20" s="12">
        <f t="shared" si="0"/>
        <v>62.79131380687059</v>
      </c>
      <c r="D20" s="11">
        <v>17482.3</v>
      </c>
      <c r="E20" s="13">
        <f t="shared" si="1"/>
        <v>-14006.247840901611</v>
      </c>
      <c r="F20" s="42" t="s">
        <v>12</v>
      </c>
      <c r="G20" s="43"/>
      <c r="H20" s="4"/>
      <c r="I20" s="4"/>
      <c r="J20" s="4"/>
    </row>
    <row r="21" spans="1:11" x14ac:dyDescent="0.35">
      <c r="A21" s="10"/>
      <c r="B21" s="10"/>
      <c r="C21" s="10"/>
      <c r="D21" s="10"/>
      <c r="E21" s="10"/>
      <c r="F21" s="42"/>
      <c r="G21" s="43"/>
    </row>
    <row r="22" spans="1:11" x14ac:dyDescent="0.35">
      <c r="A22" s="15" t="s">
        <v>21</v>
      </c>
      <c r="B22" s="16">
        <f>SUM(B9:B21)</f>
        <v>9308.8249999999989</v>
      </c>
      <c r="C22" s="17">
        <f>3600*B22/(D22*4.1)</f>
        <v>29.861454739426375</v>
      </c>
      <c r="D22" s="16">
        <f>SUM(D9:D21)</f>
        <v>273717.49</v>
      </c>
      <c r="E22" s="10"/>
      <c r="F22" s="42"/>
      <c r="G22" s="43"/>
    </row>
    <row r="23" spans="1:11" x14ac:dyDescent="0.35">
      <c r="F23" s="44"/>
      <c r="G23" s="45"/>
    </row>
    <row r="24" spans="1:11" x14ac:dyDescent="0.35">
      <c r="F24" s="44"/>
      <c r="G24" s="45"/>
    </row>
    <row r="25" spans="1:11" ht="64.5" customHeight="1" x14ac:dyDescent="0.35">
      <c r="B25" s="37" t="s">
        <v>27</v>
      </c>
      <c r="C25" s="37"/>
      <c r="D25" s="37"/>
      <c r="E25" s="37"/>
    </row>
  </sheetData>
  <mergeCells count="19">
    <mergeCell ref="F1:G1"/>
    <mergeCell ref="F17:G17"/>
    <mergeCell ref="F18:G18"/>
    <mergeCell ref="F19:G19"/>
    <mergeCell ref="F20:G20"/>
    <mergeCell ref="B25:E25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3:G23"/>
    <mergeCell ref="F24:G24"/>
    <mergeCell ref="F21:G21"/>
    <mergeCell ref="F22:G22"/>
  </mergeCells>
  <conditionalFormatting sqref="C9 C10:D10">
    <cfRule type="cellIs" dxfId="5" priority="7" stopIfTrue="1" operator="between">
      <formula>0.001</formula>
      <formula>15</formula>
    </cfRule>
  </conditionalFormatting>
  <conditionalFormatting sqref="C11:C20">
    <cfRule type="cellIs" dxfId="4" priority="6" stopIfTrue="1" operator="between">
      <formula>0.001</formula>
      <formula>15</formula>
    </cfRule>
  </conditionalFormatting>
  <conditionalFormatting sqref="C22">
    <cfRule type="cellIs" dxfId="3" priority="5" stopIfTrue="1" operator="between">
      <formula>0.001</formula>
      <formula>15</formula>
    </cfRule>
  </conditionalFormatting>
  <conditionalFormatting sqref="E9:E20">
    <cfRule type="cellIs" dxfId="2" priority="9" stopIfTrue="1" operator="between">
      <formula>2000</formula>
      <formula>1000</formula>
    </cfRule>
    <cfRule type="cellIs" dxfId="1" priority="10" stopIfTrue="1" operator="between">
      <formula>1000</formula>
      <formula>1</formula>
    </cfRule>
    <cfRule type="cellIs" dxfId="0" priority="11" stopIfTrue="1" operator="lessThan">
      <formula>1</formula>
    </cfRule>
  </conditionalFormatting>
  <pageMargins left="0.25" right="0.25" top="0.75" bottom="0.75" header="0.3" footer="0.3"/>
  <pageSetup paperSize="9" scale="59" fitToHeight="0" orientation="portrait" r:id="rId1"/>
  <ignoredErrors>
    <ignoredError sqref="C2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Aug</vt:lpstr>
      <vt:lpstr>Aug!Utskriftsområde</vt:lpstr>
    </vt:vector>
  </TitlesOfParts>
  <Company>Jönköping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Sagebrand, Ulrika</dc:creator>
  <cp:lastModifiedBy>Daniel Hirsch</cp:lastModifiedBy>
  <cp:lastPrinted>2019-01-30T08:56:19Z</cp:lastPrinted>
  <dcterms:created xsi:type="dcterms:W3CDTF">2018-10-23T08:37:35Z</dcterms:created>
  <dcterms:modified xsi:type="dcterms:W3CDTF">2025-02-18T07:19:19Z</dcterms:modified>
</cp:coreProperties>
</file>